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ydling\Documents\Sydling St Nicholas\2025-2026\Year End Report - BDO\"/>
    </mc:Choice>
  </mc:AlternateContent>
  <xr:revisionPtr revIDLastSave="0" documentId="8_{128B9E40-CD06-4C09-98C2-4F7B09626B4E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4" l="1"/>
  <c r="E12" i="14"/>
  <c r="D25" i="10" l="1"/>
  <c r="D29" i="10"/>
  <c r="D12" i="13" l="1"/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31" i="10"/>
  <c r="B31" i="10"/>
  <c r="D30" i="10"/>
  <c r="D28" i="10"/>
  <c r="D27" i="10"/>
  <c r="D26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31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<sst xmlns="http://schemas.openxmlformats.org/spreadsheetml/2006/main" count="153" uniqueCount="89">
  <si>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</si>
  <si>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</si>
  <si>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</si>
  <si>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</si>
  <si>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</si>
  <si>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</si>
  <si>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</si>
  <si>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</si>
  <si>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</si>
  <si>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</si>
  <si>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</si>
  <si>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</si>
  <si>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</si>
  <si>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</si>
  <si>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</si>
  <si>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</si>
  <si>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</si>
  <si>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</si>
  <si>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</si>
  <si>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</si>
  <si>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</si>
  <si>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</si>
  <si>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</si>
  <si>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</si>
  <si>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</si>
  <si>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</si>
  <si>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</si>
  <si>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</si>
  <si>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</si>
  <si>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</si>
  <si>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</si>
  <si>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</si>
  <si>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</si>
  <si>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</si>
  <si>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</si>
  <si>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</si>
  <si>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</si>
  <si>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</si>
  <si>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</si>
  <si>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</si>
  <si>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</si>
  <si>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</si>
  <si>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</si>
  <si>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</si>
  <si>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</si>
  <si>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</si>
  <si>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</si>
  <si>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</si>
  <si>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</si>
  <si>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</si>
  <si>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</si>
  <si>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</si>
  <si>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</si>
  <si>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</si>
  <si>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</si>
  <si>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</si>
  <si>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</si>
  <si>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</si>
  <si>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</si>
  <si>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</si>
  <si>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</si>
  <si>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</si>
  <si>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</si>
  <si>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</si>
  <si>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Insurance</t>
  </si>
  <si>
    <t>Honorarium</t>
  </si>
  <si>
    <t>VAT refunded</t>
  </si>
  <si>
    <t>Misc receipts</t>
  </si>
  <si>
    <t>Donation received for play park</t>
  </si>
  <si>
    <t>Clerk's expenses</t>
  </si>
  <si>
    <t>Office costs, including stationery</t>
  </si>
  <si>
    <t>Grass cutting - 2025 included purchase of new mower</t>
  </si>
  <si>
    <t>Subscription fees</t>
  </si>
  <si>
    <t>Venue hire</t>
  </si>
  <si>
    <t>Environmental costs, 2026 includes finger post repairs</t>
  </si>
  <si>
    <t>Playground repairs and maintenance</t>
  </si>
  <si>
    <t>Sectipn 137 grants</t>
  </si>
  <si>
    <t>VAT recoverable</t>
  </si>
  <si>
    <t>Election fee</t>
  </si>
  <si>
    <t>Training</t>
  </si>
  <si>
    <t>Audit fee</t>
  </si>
  <si>
    <t>Bank charges</t>
  </si>
  <si>
    <t>Computer and IT fees - including web hosting fee</t>
  </si>
  <si>
    <t>Tree work on village green</t>
  </si>
  <si>
    <t>Mower replacement</t>
  </si>
  <si>
    <t>Footpath upgrades</t>
  </si>
  <si>
    <t>Playpark</t>
  </si>
  <si>
    <t>Defibrillator</t>
  </si>
  <si>
    <t>Local Gvt reorganisation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</si>
</sst>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2" fontId="8" fillId="2" borderId="1" xfId="0" applyNumberFormat="1" applyFont="1" applyFill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A6" workbookViewId="0">
      <selection activeCell="D18" sqref="D18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80" t="s">
        <v>1</v>
      </c>
      <c r="C3" s="81"/>
      <c r="D3" s="81"/>
      <c r="E3" s="81"/>
      <c r="F3" s="81"/>
      <c r="G3" s="81"/>
      <c r="H3" s="81"/>
      <c r="I3" s="81"/>
    </row>
    <row r="4" spans="2:10" ht="15" customHeight="1" thickBot="1" x14ac:dyDescent="0.35"/>
    <row r="5" spans="2:10" ht="15" customHeight="1" x14ac:dyDescent="0.3">
      <c r="B5" s="26"/>
      <c r="C5" s="79" t="s">
        <v>2</v>
      </c>
      <c r="D5" s="79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5950</v>
      </c>
      <c r="D7" s="67">
        <v>10383.06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11000</v>
      </c>
      <c r="D8" s="67">
        <v>11700</v>
      </c>
      <c r="E8" s="49">
        <f>D8-C8</f>
        <v>700</v>
      </c>
      <c r="F8" s="48">
        <f>IF(AND(C8=0,D8=0),0,IF(C8=0,1,IF(D8=0,-1,(D8-C8)/C8)))</f>
        <v>6.363636363636363E-2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29" t="s">
        <v>12</v>
      </c>
      <c r="C9" s="67">
        <v>4173</v>
      </c>
      <c r="D9" s="67">
        <v>2782.84</v>
      </c>
      <c r="E9" s="49">
        <f t="shared" ref="E9:E12" si="0">D9-C9</f>
        <v>-1390.1599999999999</v>
      </c>
      <c r="F9" s="48">
        <f t="shared" ref="F9:F12" si="1">IF(AND(C9=0,D9=0),0,IF(C9=0,1,IF(D9=0,-1,(D9-C9)/C9)))</f>
        <v>-0.33313203930026358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0" t="s">
        <v>14</v>
      </c>
      <c r="C10" s="67">
        <v>3331</v>
      </c>
      <c r="D10" s="67">
        <v>3034.05</v>
      </c>
      <c r="E10" s="49">
        <f t="shared" si="0"/>
        <v>-296.94999999999982</v>
      </c>
      <c r="F10" s="48">
        <f t="shared" si="1"/>
        <v>-8.9147403182227511E-2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7408</v>
      </c>
      <c r="D12" s="67">
        <f>8351.9-3034.05</f>
        <v>5317.8499999999995</v>
      </c>
      <c r="E12" s="49">
        <f t="shared" si="0"/>
        <v>-2090.1500000000005</v>
      </c>
      <c r="F12" s="48">
        <f t="shared" si="1"/>
        <v>-0.28214767818574521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10384</v>
      </c>
      <c r="D13" s="68">
        <f>D7+D8+D9-D10-D11-D12</f>
        <v>16514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10384</v>
      </c>
      <c r="D14" s="76">
        <f>D7+D8+D9-D10-D11-D12</f>
        <v>16514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10384</v>
      </c>
      <c r="D15" s="69">
        <v>16514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57236</v>
      </c>
      <c r="D16" s="67">
        <v>59337</v>
      </c>
      <c r="E16" s="49">
        <f>D16-C16</f>
        <v>2101</v>
      </c>
      <c r="F16" s="48">
        <f t="shared" ref="F16:F17" si="5">IF(AND(C16=0,D16=0),0,IF(C16=0,1,IF(D16=0,-1,(D16-C16)/C16)))</f>
        <v>3.6707666503599135E-2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11000</v>
      </c>
      <c r="D4">
        <v>2026</v>
      </c>
      <c r="E4" s="35">
        <f>'Accounting Statement'!D8</f>
        <v>11700</v>
      </c>
    </row>
    <row r="6" spans="2:6" x14ac:dyDescent="0.3">
      <c r="D6" t="s">
        <v>31</v>
      </c>
      <c r="E6" s="1">
        <f>E4-C4</f>
        <v>700</v>
      </c>
    </row>
    <row r="7" spans="2:6" x14ac:dyDescent="0.3">
      <c r="D7" t="s">
        <v>32</v>
      </c>
      <c r="E7" s="6">
        <f>IF(AND(C4=0,E4=0),0,IF(C4=0,1,IF(E4=0,-1,(E4-C4)/C4)))</f>
        <v>6.363636363636363E-2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85" t="s">
        <v>36</v>
      </c>
      <c r="F11" s="86"/>
    </row>
    <row r="12" spans="2:6" s="11" customFormat="1" x14ac:dyDescent="0.3">
      <c r="B12" s="12"/>
      <c r="C12" s="12"/>
      <c r="D12" s="13">
        <f t="shared" ref="D12:D25" si="0">C12-B12</f>
        <v>0</v>
      </c>
      <c r="E12" s="82"/>
      <c r="F12" s="83"/>
    </row>
    <row r="13" spans="2:6" s="11" customFormat="1" x14ac:dyDescent="0.3">
      <c r="B13" s="12"/>
      <c r="C13" s="12"/>
      <c r="D13" s="13">
        <f t="shared" si="0"/>
        <v>0</v>
      </c>
      <c r="E13" s="82"/>
      <c r="F13" s="83"/>
    </row>
    <row r="14" spans="2:6" s="11" customFormat="1" x14ac:dyDescent="0.3">
      <c r="B14" s="12"/>
      <c r="C14" s="12"/>
      <c r="D14" s="13">
        <f t="shared" si="0"/>
        <v>0</v>
      </c>
      <c r="E14" s="82"/>
      <c r="F14" s="83"/>
    </row>
    <row r="15" spans="2:6" s="11" customFormat="1" x14ac:dyDescent="0.3">
      <c r="B15" s="12"/>
      <c r="C15" s="12"/>
      <c r="D15" s="13">
        <f t="shared" si="0"/>
        <v>0</v>
      </c>
      <c r="E15" s="82"/>
      <c r="F15" s="83"/>
    </row>
    <row r="16" spans="2:6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s="11" customFormat="1" x14ac:dyDescent="0.3">
      <c r="B19" s="12"/>
      <c r="C19" s="12"/>
      <c r="D19" s="13">
        <f t="shared" si="0"/>
        <v>0</v>
      </c>
      <c r="E19" s="82"/>
      <c r="F19" s="83"/>
    </row>
    <row r="20" spans="1:8" s="11" customFormat="1" x14ac:dyDescent="0.3">
      <c r="B20" s="12"/>
      <c r="C20" s="12"/>
      <c r="D20" s="13">
        <f t="shared" si="0"/>
        <v>0</v>
      </c>
      <c r="E20" s="82"/>
      <c r="F20" s="83"/>
    </row>
    <row r="21" spans="1:8" s="11" customFormat="1" x14ac:dyDescent="0.3">
      <c r="B21" s="12"/>
      <c r="C21" s="12"/>
      <c r="D21" s="13">
        <f t="shared" si="0"/>
        <v>0</v>
      </c>
      <c r="E21" s="82"/>
      <c r="F21" s="83"/>
    </row>
    <row r="22" spans="1:8" s="11" customFormat="1" x14ac:dyDescent="0.3">
      <c r="B22" s="12"/>
      <c r="C22" s="12"/>
      <c r="D22" s="13">
        <f t="shared" si="0"/>
        <v>0</v>
      </c>
      <c r="E22" s="82"/>
      <c r="F22" s="83"/>
    </row>
    <row r="23" spans="1:8" s="11" customFormat="1" x14ac:dyDescent="0.3">
      <c r="B23" s="12"/>
      <c r="C23" s="12"/>
      <c r="D23" s="13">
        <f t="shared" si="0"/>
        <v>0</v>
      </c>
      <c r="E23" s="82"/>
      <c r="F23" s="83"/>
    </row>
    <row r="24" spans="1:8" s="11" customFormat="1" x14ac:dyDescent="0.3">
      <c r="B24" s="12"/>
      <c r="C24" s="12"/>
      <c r="D24" s="13">
        <f t="shared" si="0"/>
        <v>0</v>
      </c>
      <c r="E24" s="82"/>
      <c r="F24" s="83"/>
    </row>
    <row r="25" spans="1:8" s="11" customFormat="1" x14ac:dyDescent="0.3">
      <c r="B25" s="12"/>
      <c r="C25" s="12"/>
      <c r="D25" s="13">
        <f t="shared" si="0"/>
        <v>0</v>
      </c>
      <c r="E25" s="82"/>
      <c r="F25" s="83"/>
    </row>
    <row r="26" spans="1:8" x14ac:dyDescent="0.3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3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8" workbookViewId="0">
      <selection activeCell="C15" sqref="C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4173</v>
      </c>
      <c r="D4">
        <v>2026</v>
      </c>
      <c r="E4" s="35">
        <f>'Accounting Statement'!D9</f>
        <v>2782.84</v>
      </c>
    </row>
    <row r="6" spans="1:7" x14ac:dyDescent="0.3">
      <c r="D6" t="s">
        <v>31</v>
      </c>
      <c r="E6" s="1">
        <f>E4-C4</f>
        <v>-1390.1599999999999</v>
      </c>
    </row>
    <row r="7" spans="1:7" x14ac:dyDescent="0.3">
      <c r="D7" t="s">
        <v>32</v>
      </c>
      <c r="E7" s="6">
        <f>IF(AND(C4=0,E4=0),0,IF(C4=0,1,IF(E4=0,-1,(E4-C4)/C4)))</f>
        <v>-0.33313203930026358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85" t="s">
        <v>36</v>
      </c>
      <c r="F14" s="86"/>
    </row>
    <row r="15" spans="1:7" s="17" customFormat="1" x14ac:dyDescent="0.3">
      <c r="A15" s="16"/>
      <c r="B15" s="13">
        <v>2403.1</v>
      </c>
      <c r="C15" s="13">
        <v>1363</v>
      </c>
      <c r="D15" s="73">
        <f>C15-B15</f>
        <v>-1040.0999999999999</v>
      </c>
      <c r="E15" s="87" t="s">
        <v>67</v>
      </c>
      <c r="F15" s="88"/>
      <c r="G15" s="16"/>
    </row>
    <row r="16" spans="1:7" s="11" customFormat="1" x14ac:dyDescent="0.3">
      <c r="B16" s="12">
        <v>1769.87</v>
      </c>
      <c r="C16" s="12">
        <v>390.5</v>
      </c>
      <c r="D16" s="73">
        <f t="shared" ref="D16:D29" si="0">C16-B16</f>
        <v>-1379.37</v>
      </c>
      <c r="E16" s="82" t="s">
        <v>66</v>
      </c>
      <c r="F16" s="83"/>
    </row>
    <row r="17" spans="1:8" s="11" customFormat="1" x14ac:dyDescent="0.3">
      <c r="B17" s="12"/>
      <c r="C17" s="12">
        <v>1029.3399999999999</v>
      </c>
      <c r="D17" s="73">
        <f t="shared" si="0"/>
        <v>1029.3399999999999</v>
      </c>
      <c r="E17" s="82" t="s">
        <v>68</v>
      </c>
      <c r="F17" s="83"/>
    </row>
    <row r="18" spans="1:8" s="11" customFormat="1" x14ac:dyDescent="0.3">
      <c r="B18" s="12"/>
      <c r="C18" s="12"/>
      <c r="D18" s="73">
        <f t="shared" si="0"/>
        <v>0</v>
      </c>
      <c r="E18" s="82"/>
      <c r="F18" s="83"/>
    </row>
    <row r="19" spans="1:8" s="11" customFormat="1" x14ac:dyDescent="0.3">
      <c r="B19" s="12"/>
      <c r="C19" s="12"/>
      <c r="D19" s="73">
        <f t="shared" si="0"/>
        <v>0</v>
      </c>
      <c r="E19" s="82"/>
      <c r="F19" s="83"/>
    </row>
    <row r="20" spans="1:8" s="11" customFormat="1" x14ac:dyDescent="0.3">
      <c r="B20" s="12"/>
      <c r="C20" s="12"/>
      <c r="D20" s="73">
        <f t="shared" si="0"/>
        <v>0</v>
      </c>
      <c r="E20" s="82"/>
      <c r="F20" s="83"/>
    </row>
    <row r="21" spans="1:8" s="11" customFormat="1" x14ac:dyDescent="0.3">
      <c r="B21" s="12"/>
      <c r="C21" s="12"/>
      <c r="D21" s="73">
        <f t="shared" si="0"/>
        <v>0</v>
      </c>
      <c r="E21" s="82"/>
      <c r="F21" s="83"/>
    </row>
    <row r="22" spans="1:8" s="11" customFormat="1" x14ac:dyDescent="0.3">
      <c r="B22" s="12"/>
      <c r="C22" s="12"/>
      <c r="D22" s="73">
        <f t="shared" si="0"/>
        <v>0</v>
      </c>
      <c r="E22" s="82"/>
      <c r="F22" s="83"/>
    </row>
    <row r="23" spans="1:8" s="11" customFormat="1" x14ac:dyDescent="0.3">
      <c r="B23" s="12"/>
      <c r="C23" s="12"/>
      <c r="D23" s="73">
        <f t="shared" si="0"/>
        <v>0</v>
      </c>
      <c r="E23" s="82"/>
      <c r="F23" s="83"/>
    </row>
    <row r="24" spans="1:8" s="11" customFormat="1" x14ac:dyDescent="0.3">
      <c r="B24" s="12"/>
      <c r="C24" s="12"/>
      <c r="D24" s="73">
        <f t="shared" si="0"/>
        <v>0</v>
      </c>
      <c r="E24" s="82"/>
      <c r="F24" s="83"/>
    </row>
    <row r="25" spans="1:8" s="11" customFormat="1" x14ac:dyDescent="0.3">
      <c r="B25" s="12"/>
      <c r="C25" s="12"/>
      <c r="D25" s="73">
        <f t="shared" si="0"/>
        <v>0</v>
      </c>
      <c r="E25" s="82"/>
      <c r="F25" s="83"/>
    </row>
    <row r="26" spans="1:8" s="11" customFormat="1" x14ac:dyDescent="0.3">
      <c r="B26" s="12"/>
      <c r="C26" s="12"/>
      <c r="D26" s="73">
        <f t="shared" si="0"/>
        <v>0</v>
      </c>
      <c r="E26" s="82"/>
      <c r="F26" s="83"/>
    </row>
    <row r="27" spans="1:8" s="11" customFormat="1" x14ac:dyDescent="0.3">
      <c r="B27" s="12"/>
      <c r="C27" s="12"/>
      <c r="D27" s="73">
        <f t="shared" si="0"/>
        <v>0</v>
      </c>
      <c r="E27" s="82"/>
      <c r="F27" s="83"/>
    </row>
    <row r="28" spans="1:8" s="11" customFormat="1" x14ac:dyDescent="0.3">
      <c r="B28" s="12"/>
      <c r="C28" s="12"/>
      <c r="D28" s="73">
        <f t="shared" si="0"/>
        <v>0</v>
      </c>
      <c r="E28" s="82"/>
      <c r="F28" s="83"/>
    </row>
    <row r="29" spans="1:8" s="11" customFormat="1" x14ac:dyDescent="0.3">
      <c r="B29" s="12"/>
      <c r="C29" s="12"/>
      <c r="D29" s="73">
        <f t="shared" si="0"/>
        <v>0</v>
      </c>
      <c r="E29" s="82"/>
      <c r="F29" s="83"/>
    </row>
    <row r="30" spans="1:8" x14ac:dyDescent="0.3">
      <c r="A30" s="9" t="s">
        <v>37</v>
      </c>
      <c r="B30" s="10">
        <f>SUM(B15:B29)</f>
        <v>4172.9699999999993</v>
      </c>
      <c r="C30" s="10">
        <f>SUM(C15:C29)</f>
        <v>2782.84</v>
      </c>
      <c r="D30" s="74">
        <f>SUM(D15:D29)</f>
        <v>-1390.1299999999999</v>
      </c>
      <c r="E30" s="84"/>
      <c r="F30" s="83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99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3331</v>
      </c>
      <c r="D4">
        <v>2026</v>
      </c>
      <c r="E4" s="35">
        <f>'Accounting Statement'!D10</f>
        <v>3034.05</v>
      </c>
    </row>
    <row r="6" spans="1:7" x14ac:dyDescent="0.3">
      <c r="D6" t="s">
        <v>31</v>
      </c>
      <c r="E6" s="1">
        <f>E4-C4</f>
        <v>-296.94999999999982</v>
      </c>
    </row>
    <row r="7" spans="1:7" x14ac:dyDescent="0.3">
      <c r="D7" t="s">
        <v>32</v>
      </c>
      <c r="E7" s="6">
        <f>IF(AND(C4=0,E4=0),0,IF(C4=0,1,IF(E4=0,-1,(E4-C4)/C4)))</f>
        <v>-8.9147403182227511E-2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85" t="s">
        <v>36</v>
      </c>
      <c r="F12" s="86"/>
    </row>
    <row r="13" spans="1:7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2"/>
      <c r="F14" s="83"/>
    </row>
    <row r="15" spans="1:7" s="11" customFormat="1" x14ac:dyDescent="0.3">
      <c r="B15" s="12"/>
      <c r="C15" s="12"/>
      <c r="D15" s="13">
        <f t="shared" si="0"/>
        <v>0</v>
      </c>
      <c r="E15" s="82"/>
      <c r="F15" s="83"/>
    </row>
    <row r="16" spans="1:7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s="11" customFormat="1" x14ac:dyDescent="0.3">
      <c r="B19" s="12"/>
      <c r="C19" s="12"/>
      <c r="D19" s="13">
        <f t="shared" si="0"/>
        <v>0</v>
      </c>
      <c r="E19" s="82"/>
      <c r="F19" s="83"/>
    </row>
    <row r="20" spans="1:8" s="11" customFormat="1" x14ac:dyDescent="0.3">
      <c r="B20" s="12"/>
      <c r="C20" s="12"/>
      <c r="D20" s="13">
        <f t="shared" si="0"/>
        <v>0</v>
      </c>
      <c r="E20" s="82"/>
      <c r="F20" s="83"/>
    </row>
    <row r="21" spans="1:8" s="11" customFormat="1" x14ac:dyDescent="0.3">
      <c r="B21" s="12"/>
      <c r="C21" s="12"/>
      <c r="D21" s="13">
        <f t="shared" si="0"/>
        <v>0</v>
      </c>
      <c r="E21" s="82"/>
      <c r="F21" s="83"/>
    </row>
    <row r="22" spans="1:8" s="11" customFormat="1" x14ac:dyDescent="0.3">
      <c r="B22" s="12"/>
      <c r="C22" s="12"/>
      <c r="D22" s="13">
        <f t="shared" si="0"/>
        <v>0</v>
      </c>
      <c r="E22" s="82"/>
      <c r="F22" s="83"/>
    </row>
    <row r="23" spans="1:8" s="11" customFormat="1" x14ac:dyDescent="0.3">
      <c r="B23" s="12"/>
      <c r="C23" s="12"/>
      <c r="D23" s="13">
        <f t="shared" si="0"/>
        <v>0</v>
      </c>
      <c r="E23" s="82"/>
      <c r="F23" s="83"/>
    </row>
    <row r="24" spans="1:8" s="11" customFormat="1" x14ac:dyDescent="0.3">
      <c r="B24" s="12"/>
      <c r="C24" s="12"/>
      <c r="D24" s="13">
        <f t="shared" si="0"/>
        <v>0</v>
      </c>
      <c r="E24" s="82"/>
      <c r="F24" s="83"/>
    </row>
    <row r="25" spans="1:8" s="11" customFormat="1" x14ac:dyDescent="0.3">
      <c r="B25" s="12"/>
      <c r="C25" s="12"/>
      <c r="D25" s="13">
        <f t="shared" si="0"/>
        <v>0</v>
      </c>
      <c r="E25" s="82"/>
      <c r="F25" s="83"/>
    </row>
    <row r="26" spans="1:8" s="11" customFormat="1" x14ac:dyDescent="0.3">
      <c r="B26" s="12"/>
      <c r="C26" s="12"/>
      <c r="D26" s="13">
        <f t="shared" si="0"/>
        <v>0</v>
      </c>
      <c r="E26" s="82"/>
      <c r="F26" s="83"/>
    </row>
    <row r="27" spans="1:8" s="11" customFormat="1" x14ac:dyDescent="0.3">
      <c r="B27" s="12"/>
      <c r="C27" s="12"/>
      <c r="D27" s="13">
        <f t="shared" si="0"/>
        <v>0</v>
      </c>
      <c r="E27" s="82"/>
      <c r="F27" s="83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3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5" t="s">
        <v>36</v>
      </c>
      <c r="F11" s="86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2"/>
      <c r="F13" s="83"/>
    </row>
    <row r="14" spans="1:7" s="11" customFormat="1" x14ac:dyDescent="0.3">
      <c r="B14" s="12"/>
      <c r="C14" s="12"/>
      <c r="D14" s="13">
        <f t="shared" si="0"/>
        <v>0</v>
      </c>
      <c r="E14" s="82"/>
      <c r="F14" s="83"/>
    </row>
    <row r="15" spans="1:7" s="11" customFormat="1" x14ac:dyDescent="0.3">
      <c r="B15" s="12"/>
      <c r="C15" s="12"/>
      <c r="D15" s="13">
        <f t="shared" si="0"/>
        <v>0</v>
      </c>
      <c r="E15" s="82"/>
      <c r="F15" s="83"/>
    </row>
    <row r="16" spans="1:7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s="11" customFormat="1" x14ac:dyDescent="0.3">
      <c r="B19" s="12"/>
      <c r="C19" s="12"/>
      <c r="D19" s="13">
        <f t="shared" si="0"/>
        <v>0</v>
      </c>
      <c r="E19" s="82"/>
      <c r="F19" s="83"/>
    </row>
    <row r="20" spans="1:8" s="11" customFormat="1" x14ac:dyDescent="0.3">
      <c r="B20" s="12"/>
      <c r="C20" s="12"/>
      <c r="D20" s="13">
        <f t="shared" si="0"/>
        <v>0</v>
      </c>
      <c r="E20" s="82"/>
      <c r="F20" s="83"/>
    </row>
    <row r="21" spans="1:8" s="11" customFormat="1" x14ac:dyDescent="0.3">
      <c r="B21" s="12"/>
      <c r="C21" s="12"/>
      <c r="D21" s="13">
        <f t="shared" si="0"/>
        <v>0</v>
      </c>
      <c r="E21" s="82"/>
      <c r="F21" s="83"/>
    </row>
    <row r="22" spans="1:8" s="11" customFormat="1" x14ac:dyDescent="0.3">
      <c r="B22" s="12"/>
      <c r="C22" s="12"/>
      <c r="D22" s="13">
        <f t="shared" si="0"/>
        <v>0</v>
      </c>
      <c r="E22" s="82"/>
      <c r="F22" s="83"/>
    </row>
    <row r="23" spans="1:8" s="11" customFormat="1" x14ac:dyDescent="0.3">
      <c r="B23" s="12"/>
      <c r="C23" s="12"/>
      <c r="D23" s="13">
        <f t="shared" si="0"/>
        <v>0</v>
      </c>
      <c r="E23" s="82"/>
      <c r="F23" s="83"/>
    </row>
    <row r="24" spans="1:8" s="11" customFormat="1" x14ac:dyDescent="0.3">
      <c r="B24" s="12"/>
      <c r="C24" s="12"/>
      <c r="D24" s="13">
        <f t="shared" si="0"/>
        <v>0</v>
      </c>
      <c r="E24" s="82"/>
      <c r="F24" s="83"/>
    </row>
    <row r="25" spans="1:8" s="11" customFormat="1" x14ac:dyDescent="0.3">
      <c r="B25" s="12"/>
      <c r="C25" s="12"/>
      <c r="D25" s="13">
        <f t="shared" si="0"/>
        <v>0</v>
      </c>
      <c r="E25" s="82"/>
      <c r="F25" s="83"/>
    </row>
    <row r="26" spans="1:8" s="11" customFormat="1" x14ac:dyDescent="0.3">
      <c r="B26" s="12"/>
      <c r="C26" s="12"/>
      <c r="D26" s="13">
        <f t="shared" si="0"/>
        <v>0</v>
      </c>
      <c r="E26" s="82"/>
      <c r="F26" s="83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3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4"/>
  <sheetViews>
    <sheetView topLeftCell="A9" workbookViewId="0">
      <selection activeCell="B31" sqref="B3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45</v>
      </c>
    </row>
    <row r="3" spans="1:8" x14ac:dyDescent="0.3">
      <c r="B3" s="8"/>
    </row>
    <row r="4" spans="1:8" x14ac:dyDescent="0.3">
      <c r="B4">
        <v>2025</v>
      </c>
      <c r="C4" s="35">
        <f>'Accounting Statement'!C12</f>
        <v>7408</v>
      </c>
      <c r="D4">
        <v>2026</v>
      </c>
      <c r="E4" s="35">
        <f>'Accounting Statement'!D12</f>
        <v>5317.8499999999995</v>
      </c>
    </row>
    <row r="6" spans="1:8" x14ac:dyDescent="0.3">
      <c r="D6" t="s">
        <v>31</v>
      </c>
      <c r="E6" s="1">
        <f>E4-C4</f>
        <v>-2090.1500000000005</v>
      </c>
    </row>
    <row r="7" spans="1:8" x14ac:dyDescent="0.3">
      <c r="D7" t="s">
        <v>32</v>
      </c>
      <c r="E7" s="6">
        <f>IF(AND(C4=0,E4=0),0,IF(C4=0,1,IF(E4=0,-1,(E4-C4)/C4)))</f>
        <v>-0.28214767818574521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33</v>
      </c>
    </row>
    <row r="10" spans="1:8" ht="15" x14ac:dyDescent="0.35">
      <c r="B10" s="18" t="s">
        <v>46</v>
      </c>
    </row>
    <row r="11" spans="1:8" x14ac:dyDescent="0.3">
      <c r="B11" s="75" t="s">
        <v>41</v>
      </c>
    </row>
    <row r="12" spans="1:8" x14ac:dyDescent="0.3">
      <c r="B12" s="8"/>
    </row>
    <row r="13" spans="1:8" s="3" customFormat="1" ht="27.6" x14ac:dyDescent="0.3">
      <c r="B13" s="4" t="s">
        <v>34</v>
      </c>
      <c r="C13" s="4" t="s">
        <v>35</v>
      </c>
      <c r="D13" s="5" t="s">
        <v>31</v>
      </c>
      <c r="E13" s="85" t="s">
        <v>36</v>
      </c>
      <c r="F13" s="86"/>
      <c r="G13" s="85" t="s">
        <v>47</v>
      </c>
      <c r="H13" s="86"/>
    </row>
    <row r="14" spans="1:8" s="17" customFormat="1" x14ac:dyDescent="0.3">
      <c r="A14" s="16"/>
      <c r="B14" s="13">
        <v>127.44</v>
      </c>
      <c r="C14" s="13">
        <v>78.03</v>
      </c>
      <c r="D14" s="89">
        <f>C14-B14</f>
        <v>-49.41</v>
      </c>
      <c r="E14" s="87" t="s">
        <v>69</v>
      </c>
      <c r="F14" s="88"/>
      <c r="G14" s="16"/>
    </row>
    <row r="15" spans="1:8" s="11" customFormat="1" x14ac:dyDescent="0.3">
      <c r="B15" s="12">
        <v>174.71</v>
      </c>
      <c r="C15" s="12">
        <v>287.54000000000002</v>
      </c>
      <c r="D15" s="89">
        <f t="shared" ref="D15:D30" si="0">C15-B15</f>
        <v>112.83000000000001</v>
      </c>
      <c r="E15" s="82" t="s">
        <v>70</v>
      </c>
      <c r="F15" s="83"/>
    </row>
    <row r="16" spans="1:8" s="11" customFormat="1" x14ac:dyDescent="0.3">
      <c r="B16" s="12">
        <v>3469.99</v>
      </c>
      <c r="C16" s="12">
        <v>147.19</v>
      </c>
      <c r="D16" s="89">
        <f t="shared" si="0"/>
        <v>-3322.7999999999997</v>
      </c>
      <c r="E16" s="82" t="s">
        <v>71</v>
      </c>
      <c r="F16" s="83"/>
    </row>
    <row r="17" spans="1:8" s="11" customFormat="1" x14ac:dyDescent="0.3">
      <c r="B17" s="12">
        <v>677.09</v>
      </c>
      <c r="C17" s="12">
        <v>700.09</v>
      </c>
      <c r="D17" s="89">
        <f t="shared" si="0"/>
        <v>23</v>
      </c>
      <c r="E17" s="82" t="s">
        <v>64</v>
      </c>
      <c r="F17" s="83"/>
    </row>
    <row r="18" spans="1:8" s="11" customFormat="1" x14ac:dyDescent="0.3">
      <c r="B18" s="12">
        <v>236.49</v>
      </c>
      <c r="C18" s="12">
        <v>315.5</v>
      </c>
      <c r="D18" s="89">
        <f t="shared" si="0"/>
        <v>79.009999999999991</v>
      </c>
      <c r="E18" s="82" t="s">
        <v>72</v>
      </c>
      <c r="F18" s="83"/>
    </row>
    <row r="19" spans="1:8" s="11" customFormat="1" x14ac:dyDescent="0.3">
      <c r="B19" s="12">
        <v>33</v>
      </c>
      <c r="C19" s="12">
        <v>57</v>
      </c>
      <c r="D19" s="89">
        <f t="shared" si="0"/>
        <v>24</v>
      </c>
      <c r="E19" s="82" t="s">
        <v>73</v>
      </c>
      <c r="F19" s="83"/>
    </row>
    <row r="20" spans="1:8" s="11" customFormat="1" x14ac:dyDescent="0.3">
      <c r="B20" s="12">
        <v>615.12</v>
      </c>
      <c r="C20" s="12">
        <v>1320.17</v>
      </c>
      <c r="D20" s="89">
        <f t="shared" si="0"/>
        <v>705.05000000000007</v>
      </c>
      <c r="E20" s="82" t="s">
        <v>74</v>
      </c>
      <c r="F20" s="83"/>
    </row>
    <row r="21" spans="1:8" s="11" customFormat="1" x14ac:dyDescent="0.3">
      <c r="B21" s="12">
        <v>75</v>
      </c>
      <c r="C21" s="12">
        <v>75</v>
      </c>
      <c r="D21" s="89">
        <f t="shared" si="0"/>
        <v>0</v>
      </c>
      <c r="E21" s="82" t="s">
        <v>65</v>
      </c>
      <c r="F21" s="83"/>
    </row>
    <row r="22" spans="1:8" s="11" customFormat="1" x14ac:dyDescent="0.3">
      <c r="B22" s="12">
        <v>692.87</v>
      </c>
      <c r="C22" s="12">
        <v>1134.4100000000001</v>
      </c>
      <c r="D22" s="89">
        <f t="shared" si="0"/>
        <v>441.54000000000008</v>
      </c>
      <c r="E22" s="82" t="s">
        <v>75</v>
      </c>
      <c r="F22" s="83"/>
    </row>
    <row r="23" spans="1:8" s="11" customFormat="1" x14ac:dyDescent="0.3">
      <c r="B23" s="12">
        <v>120</v>
      </c>
      <c r="C23" s="12"/>
      <c r="D23" s="89">
        <f t="shared" si="0"/>
        <v>-120</v>
      </c>
      <c r="E23" s="82" t="s">
        <v>76</v>
      </c>
      <c r="F23" s="83"/>
    </row>
    <row r="24" spans="1:8" s="11" customFormat="1" x14ac:dyDescent="0.3">
      <c r="B24" s="12">
        <v>838.03</v>
      </c>
      <c r="C24" s="12">
        <v>372.23</v>
      </c>
      <c r="D24" s="89">
        <f t="shared" si="0"/>
        <v>-465.79999999999995</v>
      </c>
      <c r="E24" s="82" t="s">
        <v>77</v>
      </c>
      <c r="F24" s="83"/>
    </row>
    <row r="25" spans="1:8" s="11" customFormat="1" x14ac:dyDescent="0.3">
      <c r="B25" s="12"/>
      <c r="C25" s="12">
        <v>240</v>
      </c>
      <c r="D25" s="89">
        <f t="shared" si="0"/>
        <v>240</v>
      </c>
      <c r="E25" s="77" t="s">
        <v>83</v>
      </c>
      <c r="F25" s="78"/>
    </row>
    <row r="26" spans="1:8" s="11" customFormat="1" x14ac:dyDescent="0.3">
      <c r="B26" s="12">
        <v>50</v>
      </c>
      <c r="C26" s="12"/>
      <c r="D26" s="89">
        <f t="shared" si="0"/>
        <v>-50</v>
      </c>
      <c r="E26" s="82" t="s">
        <v>78</v>
      </c>
      <c r="F26" s="83"/>
    </row>
    <row r="27" spans="1:8" s="11" customFormat="1" x14ac:dyDescent="0.3">
      <c r="B27" s="12">
        <v>132.5</v>
      </c>
      <c r="C27" s="12"/>
      <c r="D27" s="89">
        <f t="shared" si="0"/>
        <v>-132.5</v>
      </c>
      <c r="E27" s="82" t="s">
        <v>79</v>
      </c>
      <c r="F27" s="83"/>
    </row>
    <row r="28" spans="1:8" s="11" customFormat="1" x14ac:dyDescent="0.3">
      <c r="B28" s="12">
        <v>96</v>
      </c>
      <c r="C28" s="12">
        <v>432.27</v>
      </c>
      <c r="D28" s="89">
        <f t="shared" si="0"/>
        <v>336.27</v>
      </c>
      <c r="E28" s="82" t="s">
        <v>82</v>
      </c>
      <c r="F28" s="83"/>
    </row>
    <row r="29" spans="1:8" s="11" customFormat="1" x14ac:dyDescent="0.3">
      <c r="B29" s="12"/>
      <c r="C29" s="12">
        <v>43.42</v>
      </c>
      <c r="D29" s="89">
        <f t="shared" si="0"/>
        <v>43.42</v>
      </c>
      <c r="E29" s="77" t="s">
        <v>81</v>
      </c>
      <c r="F29" s="78"/>
    </row>
    <row r="30" spans="1:8" s="11" customFormat="1" x14ac:dyDescent="0.3">
      <c r="B30" s="12">
        <v>70</v>
      </c>
      <c r="C30" s="12">
        <v>115</v>
      </c>
      <c r="D30" s="89">
        <f t="shared" si="0"/>
        <v>45</v>
      </c>
      <c r="E30" s="82" t="s">
        <v>80</v>
      </c>
      <c r="F30" s="83"/>
    </row>
    <row r="31" spans="1:8" x14ac:dyDescent="0.3">
      <c r="A31" s="9" t="s">
        <v>37</v>
      </c>
      <c r="B31" s="10">
        <f>SUM(B14:B30)</f>
        <v>7408.2399999999989</v>
      </c>
      <c r="C31" s="10">
        <f>SUM(C14:C30)</f>
        <v>5317.85</v>
      </c>
      <c r="D31" s="74">
        <f>SUM(D14:D30)</f>
        <v>-2090.39</v>
      </c>
      <c r="E31" s="84"/>
      <c r="F31" s="83"/>
      <c r="G31" s="7"/>
    </row>
    <row r="32" spans="1:8" x14ac:dyDescent="0.3">
      <c r="H32" s="2"/>
    </row>
    <row r="33" spans="1:6" x14ac:dyDescent="0.3">
      <c r="F33" s="7"/>
    </row>
    <row r="34" spans="1:6" x14ac:dyDescent="0.3">
      <c r="A34" s="14" t="s">
        <v>38</v>
      </c>
    </row>
  </sheetData>
  <mergeCells count="18">
    <mergeCell ref="E31:F31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6:F26"/>
    <mergeCell ref="E27:F27"/>
    <mergeCell ref="E28:F28"/>
    <mergeCell ref="E30:F30"/>
  </mergeCells>
  <pageMargins left="0.7" right="0.7" top="0.75" bottom="0.75" header="0.3" footer="0.3"/>
  <pageSetup paperSize="9" scale="88" orientation="landscape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20" sqref="E20"/>
    </sheetView>
  </sheetViews>
  <sheetFormatPr defaultColWidth="9.109375" defaultRowHeight="14.4" x14ac:dyDescent="0.3"/>
  <cols>
    <col min="1" max="1" width="6.88671875" style="58" bestFit="1" customWidth="1"/>
    <col min="2" max="2" width="11.33203125" style="58" customWidth="1"/>
    <col min="3" max="3" width="10.664062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6384" width="9.10937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16514</v>
      </c>
      <c r="D4" s="58" t="s">
        <v>50</v>
      </c>
      <c r="E4" s="64">
        <f>'Accounting Statement'!D8</f>
        <v>11700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60" t="s">
        <v>84</v>
      </c>
      <c r="E10" s="60">
        <v>500</v>
      </c>
    </row>
    <row r="11" spans="2:7" x14ac:dyDescent="0.3">
      <c r="C11" s="60" t="s">
        <v>85</v>
      </c>
      <c r="E11" s="60">
        <v>753.9</v>
      </c>
    </row>
    <row r="12" spans="2:7" x14ac:dyDescent="0.3">
      <c r="C12" s="60" t="s">
        <v>86</v>
      </c>
      <c r="E12" s="60">
        <f>1025.33+3701.25</f>
        <v>4726.58</v>
      </c>
    </row>
    <row r="13" spans="2:7" x14ac:dyDescent="0.3">
      <c r="C13" s="60" t="s">
        <v>87</v>
      </c>
      <c r="E13" s="60">
        <v>500</v>
      </c>
    </row>
    <row r="14" spans="2:7" x14ac:dyDescent="0.3">
      <c r="C14" s="60" t="s">
        <v>88</v>
      </c>
      <c r="E14" s="60">
        <v>592</v>
      </c>
    </row>
    <row r="15" spans="2:7" x14ac:dyDescent="0.3">
      <c r="C15" s="60"/>
      <c r="E15" s="60"/>
    </row>
    <row r="16" spans="2:7" x14ac:dyDescent="0.3">
      <c r="C16" s="60"/>
      <c r="E16" s="60"/>
    </row>
    <row r="17" spans="2:7" x14ac:dyDescent="0.3">
      <c r="F17" s="61">
        <f>SUM(E10:E16)</f>
        <v>7072.48</v>
      </c>
    </row>
    <row r="19" spans="2:7" x14ac:dyDescent="0.3">
      <c r="B19" s="59" t="s">
        <v>53</v>
      </c>
      <c r="E19" s="60">
        <f>3372+6069.52</f>
        <v>9441.52</v>
      </c>
    </row>
    <row r="20" spans="2:7" x14ac:dyDescent="0.3">
      <c r="F20" s="61">
        <f>E19</f>
        <v>9441.52</v>
      </c>
    </row>
    <row r="21" spans="2:7" ht="15" thickBot="1" x14ac:dyDescent="0.35">
      <c r="B21" s="59" t="s">
        <v>54</v>
      </c>
      <c r="G21" s="62">
        <f>F17+F20</f>
        <v>16514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B38" sqref="B3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55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57236</v>
      </c>
      <c r="D4">
        <v>2026</v>
      </c>
      <c r="E4" s="35">
        <f>'Accounting Statement'!D16</f>
        <v>59337</v>
      </c>
    </row>
    <row r="6" spans="1:8" x14ac:dyDescent="0.3">
      <c r="D6" t="s">
        <v>31</v>
      </c>
      <c r="E6" s="1">
        <f>E4-C4</f>
        <v>2101</v>
      </c>
    </row>
    <row r="7" spans="1:8" x14ac:dyDescent="0.3">
      <c r="D7" t="s">
        <v>32</v>
      </c>
      <c r="E7" s="6">
        <f>IF(AND(C4=0,E4=0),0,IF(C4=0,1,IF(E4=0,-1,(E4-C4)/C4)))</f>
        <v>3.6707666503599135E-2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33</v>
      </c>
    </row>
    <row r="10" spans="1:8" ht="15" x14ac:dyDescent="0.35">
      <c r="B10" s="19" t="s">
        <v>56</v>
      </c>
    </row>
    <row r="11" spans="1:8" ht="15" x14ac:dyDescent="0.35">
      <c r="B11" s="18" t="s">
        <v>57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85" t="s">
        <v>36</v>
      </c>
      <c r="F12" s="86"/>
      <c r="G12" s="71" t="s">
        <v>58</v>
      </c>
      <c r="H12" s="72" t="s">
        <v>59</v>
      </c>
    </row>
    <row r="13" spans="1:8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2"/>
      <c r="F14" s="83"/>
    </row>
    <row r="15" spans="1:8" s="11" customFormat="1" x14ac:dyDescent="0.3">
      <c r="B15" s="12"/>
      <c r="C15" s="12"/>
      <c r="D15" s="13">
        <f t="shared" si="0"/>
        <v>0</v>
      </c>
      <c r="E15" s="82"/>
      <c r="F15" s="83"/>
    </row>
    <row r="16" spans="1:8" s="11" customFormat="1" x14ac:dyDescent="0.3">
      <c r="B16" s="12"/>
      <c r="C16" s="12"/>
      <c r="D16" s="13">
        <f t="shared" si="0"/>
        <v>0</v>
      </c>
      <c r="E16" s="82"/>
      <c r="F16" s="83"/>
    </row>
    <row r="17" spans="1:12" s="11" customFormat="1" x14ac:dyDescent="0.3">
      <c r="B17" s="12"/>
      <c r="C17" s="12"/>
      <c r="D17" s="13">
        <f t="shared" si="0"/>
        <v>0</v>
      </c>
      <c r="E17" s="82"/>
      <c r="F17" s="83"/>
    </row>
    <row r="18" spans="1:12" s="11" customFormat="1" x14ac:dyDescent="0.3">
      <c r="B18" s="12"/>
      <c r="C18" s="12"/>
      <c r="D18" s="13">
        <f t="shared" si="0"/>
        <v>0</v>
      </c>
      <c r="E18" s="82"/>
      <c r="F18" s="83"/>
      <c r="L18" s="20"/>
    </row>
    <row r="19" spans="1:12" s="11" customFormat="1" x14ac:dyDescent="0.3">
      <c r="B19" s="12"/>
      <c r="C19" s="12"/>
      <c r="D19" s="13">
        <f t="shared" si="0"/>
        <v>0</v>
      </c>
      <c r="E19" s="82"/>
      <c r="F19" s="83"/>
    </row>
    <row r="20" spans="1:12" s="11" customFormat="1" x14ac:dyDescent="0.3">
      <c r="B20" s="12"/>
      <c r="C20" s="12"/>
      <c r="D20" s="13">
        <f t="shared" si="0"/>
        <v>0</v>
      </c>
      <c r="E20" s="82"/>
      <c r="F20" s="83"/>
    </row>
    <row r="21" spans="1:12" s="11" customFormat="1" x14ac:dyDescent="0.3">
      <c r="B21" s="12"/>
      <c r="C21" s="12"/>
      <c r="D21" s="13">
        <f t="shared" si="0"/>
        <v>0</v>
      </c>
      <c r="E21" s="82"/>
      <c r="F21" s="83"/>
    </row>
    <row r="22" spans="1:12" s="11" customFormat="1" x14ac:dyDescent="0.3">
      <c r="B22" s="12"/>
      <c r="C22" s="12"/>
      <c r="D22" s="13">
        <f t="shared" si="0"/>
        <v>0</v>
      </c>
      <c r="E22" s="82"/>
      <c r="F22" s="83"/>
    </row>
    <row r="23" spans="1:12" s="11" customFormat="1" x14ac:dyDescent="0.3">
      <c r="B23" s="12"/>
      <c r="C23" s="12"/>
      <c r="D23" s="13">
        <f t="shared" si="0"/>
        <v>0</v>
      </c>
      <c r="E23" s="82"/>
      <c r="F23" s="83"/>
    </row>
    <row r="24" spans="1:12" s="11" customFormat="1" x14ac:dyDescent="0.3">
      <c r="B24" s="12"/>
      <c r="C24" s="12"/>
      <c r="D24" s="13">
        <f t="shared" si="0"/>
        <v>0</v>
      </c>
      <c r="E24" s="82"/>
      <c r="F24" s="83"/>
    </row>
    <row r="25" spans="1:12" s="11" customFormat="1" x14ac:dyDescent="0.3">
      <c r="B25" s="12"/>
      <c r="C25" s="12"/>
      <c r="D25" s="13">
        <f t="shared" si="0"/>
        <v>0</v>
      </c>
      <c r="E25" s="82"/>
      <c r="F25" s="83"/>
    </row>
    <row r="26" spans="1:12" s="11" customFormat="1" x14ac:dyDescent="0.3">
      <c r="B26" s="12"/>
      <c r="C26" s="12"/>
      <c r="D26" s="13">
        <f t="shared" si="0"/>
        <v>0</v>
      </c>
      <c r="E26" s="82"/>
      <c r="F26" s="83"/>
    </row>
    <row r="27" spans="1:12" s="11" customFormat="1" x14ac:dyDescent="0.3">
      <c r="B27" s="12"/>
      <c r="C27" s="12"/>
      <c r="D27" s="13">
        <f t="shared" si="0"/>
        <v>0</v>
      </c>
      <c r="E27" s="82"/>
      <c r="F27" s="83"/>
    </row>
    <row r="28" spans="1:12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3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60</v>
      </c>
    </row>
    <row r="33" spans="1:8" x14ac:dyDescent="0.3">
      <c r="B33" t="s">
        <v>61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85" t="s">
        <v>36</v>
      </c>
      <c r="F36" s="86"/>
      <c r="G36" s="71" t="s">
        <v>58</v>
      </c>
      <c r="H36" s="72" t="s">
        <v>59</v>
      </c>
    </row>
    <row r="37" spans="1:8" x14ac:dyDescent="0.3">
      <c r="A37" s="16"/>
      <c r="B37" s="13"/>
      <c r="C37" s="13"/>
      <c r="D37" s="13">
        <f>C37-B37</f>
        <v>0</v>
      </c>
      <c r="E37" s="87"/>
      <c r="F37" s="88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2"/>
      <c r="F38" s="83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2"/>
      <c r="F39" s="83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3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62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63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5" t="s">
        <v>36</v>
      </c>
      <c r="F11" s="86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2"/>
      <c r="F13" s="83"/>
    </row>
    <row r="14" spans="1:7" s="11" customFormat="1" x14ac:dyDescent="0.3">
      <c r="B14" s="12"/>
      <c r="C14" s="12"/>
      <c r="D14" s="13">
        <f t="shared" si="0"/>
        <v>0</v>
      </c>
      <c r="E14" s="82"/>
      <c r="F14" s="83"/>
    </row>
    <row r="15" spans="1:7" s="11" customFormat="1" x14ac:dyDescent="0.3">
      <c r="B15" s="12"/>
      <c r="C15" s="12"/>
      <c r="D15" s="13">
        <f t="shared" si="0"/>
        <v>0</v>
      </c>
      <c r="E15" s="82"/>
      <c r="F15" s="83"/>
    </row>
    <row r="16" spans="1:7" s="11" customFormat="1" x14ac:dyDescent="0.3">
      <c r="B16" s="12"/>
      <c r="C16" s="12"/>
      <c r="D16" s="13">
        <f t="shared" si="0"/>
        <v>0</v>
      </c>
      <c r="E16" s="82"/>
      <c r="F16" s="83"/>
    </row>
    <row r="17" spans="1:8" s="11" customFormat="1" x14ac:dyDescent="0.3">
      <c r="B17" s="12"/>
      <c r="C17" s="12"/>
      <c r="D17" s="13">
        <f t="shared" si="0"/>
        <v>0</v>
      </c>
      <c r="E17" s="82"/>
      <c r="F17" s="83"/>
    </row>
    <row r="18" spans="1:8" s="11" customFormat="1" x14ac:dyDescent="0.3">
      <c r="B18" s="12"/>
      <c r="C18" s="12"/>
      <c r="D18" s="13">
        <f t="shared" si="0"/>
        <v>0</v>
      </c>
      <c r="E18" s="82"/>
      <c r="F18" s="83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3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customXml/itemProps3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Amanda Crocker</cp:lastModifiedBy>
  <cp:revision/>
  <cp:lastPrinted>2026-05-04T15:09:59Z</cp:lastPrinted>
  <dcterms:created xsi:type="dcterms:W3CDTF">2023-03-10T09:35:56Z</dcterms:created>
  <dcterms:modified xsi:type="dcterms:W3CDTF">2026-05-04T15:10:42Z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